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" sheetId="1" state="visible" r:id="rId3"/>
    <sheet name="Dados do Paciente" sheetId="2" state="visible" r:id="rId4"/>
    <sheet name="Registros" sheetId="3" state="visible" r:id="rId5"/>
    <sheet name="Prontuario" sheetId="4" state="visible" r:id="rId6"/>
    <sheet name="Acessos e Engajamento" sheetId="5" state="visible" r:id="rId7"/>
  </sheets>
  <definedNames>
    <definedName function="false" hidden="true" localSheetId="2" name="_xlnm._FilterDatabase" vbProcedure="false">Registros!$A$1:$I$7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<sst xmlns="http://schemas.openxmlformats.org/spreadsheetml/2006/main" count="190" uniqueCount="160">
  <si>
    <t xml:space="preserve">Dossie do Paciente</t>
  </si>
  <si>
    <t xml:space="preserve">Exportacao completa da ficha individual: cadastro, registros, prontuario e engajamento.</t>
  </si>
  <si>
    <t xml:space="preserve">Codigo do paciente</t>
  </si>
  <si>
    <t xml:space="preserve">PAC-0142</t>
  </si>
  <si>
    <t xml:space="preserve">Nome do paciente</t>
  </si>
  <si>
    <t xml:space="preserve">Maria Aparecida da Silva</t>
  </si>
  <si>
    <t xml:space="preserve">Clinica</t>
  </si>
  <si>
    <t xml:space="preserve">Clinica Modelo OncoImmune</t>
  </si>
  <si>
    <t xml:space="preserve">Emitido por</t>
  </si>
  <si>
    <t xml:space="preserve">Dra. Ana Souza (admin@clinica.com)</t>
  </si>
  <si>
    <t xml:space="preserve">Data/hora da geracao</t>
  </si>
  <si>
    <t xml:space="preserve">29/07/2026 15:40</t>
  </si>
  <si>
    <t xml:space="preserve">Origem da exportacao</t>
  </si>
  <si>
    <t xml:space="preserve">Tela do Paciente - botao Exportar dados (planilha)</t>
  </si>
  <si>
    <t xml:space="preserve">Escopo</t>
  </si>
  <si>
    <t xml:space="preserve">Dossie completo (todas as abas da tela)</t>
  </si>
  <si>
    <t xml:space="preserve">Formato escolhido</t>
  </si>
  <si>
    <t xml:space="preserve">Excel (.xlsx)</t>
  </si>
  <si>
    <t xml:space="preserve">Dados anonimizados</t>
  </si>
  <si>
    <t xml:space="preserve">Nao</t>
  </si>
  <si>
    <t xml:space="preserve">INDICADORES DO PACIENTE</t>
  </si>
  <si>
    <t xml:space="preserve">Total de registros de sintomas</t>
  </si>
  <si>
    <t xml:space="preserve">Registros de nivel GRAVE</t>
  </si>
  <si>
    <t xml:space="preserve">Registros de nivel MODERADO</t>
  </si>
  <si>
    <t xml:space="preserve">Registros de nivel LEVE</t>
  </si>
  <si>
    <t xml:space="preserve">Registros pendentes de tratativa</t>
  </si>
  <si>
    <t xml:space="preserve">Data do ultimo registro</t>
  </si>
  <si>
    <t xml:space="preserve">Prontuarios cadastrados</t>
  </si>
  <si>
    <t xml:space="preserve">Acessos ao aplicativo registrados</t>
  </si>
  <si>
    <t xml:space="preserve">Data do ultimo acesso</t>
  </si>
  <si>
    <t xml:space="preserve">Videos assistidos</t>
  </si>
  <si>
    <t xml:space="preserve">Conteudos lidos</t>
  </si>
  <si>
    <t xml:space="preserve">Tempo em imunoterapia (meses)</t>
  </si>
  <si>
    <t xml:space="preserve">Premissas e observacoes</t>
  </si>
  <si>
    <t xml:space="preserve">- Este arquivo corresponde ao botao do topo da tela, que exporta o dossie completo do paciente.</t>
  </si>
  <si>
    <t xml:space="preserve">- O botao dentro da aba Registros exporta somente a aba Registros deste mesmo arquivo.</t>
  </si>
  <si>
    <t xml:space="preserve">- Niveis Grave / Moderado / Leve correspondem aos alertas Vermelho / Amarelo / Verde do dashboard geral.</t>
  </si>
  <si>
    <t xml:space="preserve">- A tela de demonstracao possui 1 registro e 1 prontuario; foram acrescentados itens ficticios para ilustrar o layout com volume.</t>
  </si>
  <si>
    <t xml:space="preserve">- Todos os dados deste arquivo sao ficticios e servem apenas para validacao de layout e colunas.</t>
  </si>
  <si>
    <t xml:space="preserve">- ATENCAO: este arquivo contem dados pessoais sensiveis identificaveis (LGPD Art. 11) - nome, contato, diagnostico e alergias.</t>
  </si>
  <si>
    <t xml:space="preserve">Dados cadastrados pelo paciente</t>
  </si>
  <si>
    <t xml:space="preserve">Informacoes preenchidas pelo proprio paciente no aplicativo.</t>
  </si>
  <si>
    <t xml:space="preserve">DADOS CADASTRAIS</t>
  </si>
  <si>
    <t xml:space="preserve">Nome completo</t>
  </si>
  <si>
    <t xml:space="preserve">Data de nascimento</t>
  </si>
  <si>
    <t xml:space="preserve">Idade na data da exportacao</t>
  </si>
  <si>
    <t xml:space="preserve">E-mail</t>
  </si>
  <si>
    <t xml:space="preserve">maria.silva@email.com</t>
  </si>
  <si>
    <t xml:space="preserve">Telefone</t>
  </si>
  <si>
    <t xml:space="preserve">(11) 98765-4321</t>
  </si>
  <si>
    <t xml:space="preserve">Cidade / Estado</t>
  </si>
  <si>
    <t xml:space="preserve">Sao Paulo / SP</t>
  </si>
  <si>
    <t xml:space="preserve">DIAGNOSTICO</t>
  </si>
  <si>
    <t xml:space="preserve">Tipo de cancer</t>
  </si>
  <si>
    <t xml:space="preserve">Melanoma</t>
  </si>
  <si>
    <t xml:space="preserve">Profissional responsavel</t>
  </si>
  <si>
    <t xml:space="preserve">Dr. Rafael Tavares - Imunologia</t>
  </si>
  <si>
    <t xml:space="preserve">IMUNOTERAPIA</t>
  </si>
  <si>
    <t xml:space="preserve">Nome da imunoterapia</t>
  </si>
  <si>
    <t xml:space="preserve">Pembrolizumabe</t>
  </si>
  <si>
    <t xml:space="preserve">Ciclo atual</t>
  </si>
  <si>
    <t xml:space="preserve">3o ciclo</t>
  </si>
  <si>
    <t xml:space="preserve">Data de inicio</t>
  </si>
  <si>
    <t xml:space="preserve">Tempo em tratamento (meses)</t>
  </si>
  <si>
    <t xml:space="preserve">OUTROS TRATAMENTOS</t>
  </si>
  <si>
    <t xml:space="preserve">Tratamento</t>
  </si>
  <si>
    <t xml:space="preserve">Situacao</t>
  </si>
  <si>
    <t xml:space="preserve">Resposta</t>
  </si>
  <si>
    <t xml:space="preserve">Quimioterapia</t>
  </si>
  <si>
    <t xml:space="preserve">Em andamento</t>
  </si>
  <si>
    <t xml:space="preserve">Ja concluido</t>
  </si>
  <si>
    <t xml:space="preserve">Sim</t>
  </si>
  <si>
    <t xml:space="preserve">Radioterapia</t>
  </si>
  <si>
    <t xml:space="preserve">Cirurgia</t>
  </si>
  <si>
    <t xml:space="preserve">Realizou cirurgia</t>
  </si>
  <si>
    <t xml:space="preserve">ALERGIAS</t>
  </si>
  <si>
    <t xml:space="preserve">Possui alergias</t>
  </si>
  <si>
    <t xml:space="preserve">Alergias declaradas</t>
  </si>
  <si>
    <t xml:space="preserve">Dipirona, frutos do mar</t>
  </si>
  <si>
    <t xml:space="preserve">CONTATOS DE EMERGENCIA</t>
  </si>
  <si>
    <t xml:space="preserve">Contato de emergencia - Nome</t>
  </si>
  <si>
    <t xml:space="preserve">Joao da Silva (Esposo)</t>
  </si>
  <si>
    <t xml:space="preserve">Contato de emergencia - Telefone</t>
  </si>
  <si>
    <t xml:space="preserve">(11) 91234-5678</t>
  </si>
  <si>
    <t xml:space="preserve">Nome do medico responsavel</t>
  </si>
  <si>
    <t xml:space="preserve">Dra. Helena Martins</t>
  </si>
  <si>
    <t xml:space="preserve">Telefone do medico responsavel</t>
  </si>
  <si>
    <t xml:space="preserve">(11) 3456-7890</t>
  </si>
  <si>
    <t xml:space="preserve">Hospital de referencia</t>
  </si>
  <si>
    <t xml:space="preserve">Hospital Sirio-Libanes</t>
  </si>
  <si>
    <t xml:space="preserve">Valores em azul sao preenchidos pelo paciente no aplicativo; valores em preto sao calculados pelo sistema.</t>
  </si>
  <si>
    <t xml:space="preserve">Data/hora do registro</t>
  </si>
  <si>
    <t xml:space="preserve">Nivel</t>
  </si>
  <si>
    <t xml:space="preserve">Sintoma principal</t>
  </si>
  <si>
    <t xml:space="preserve">Relato registrado</t>
  </si>
  <si>
    <t xml:space="preserve">Status</t>
  </si>
  <si>
    <t xml:space="preserve">Canal de origem</t>
  </si>
  <si>
    <t xml:space="preserve">Responsavel pela tratativa</t>
  </si>
  <si>
    <t xml:space="preserve">Data/hora da tratativa</t>
  </si>
  <si>
    <t xml:space="preserve">Tempo ate a tratativa (h)</t>
  </si>
  <si>
    <t xml:space="preserve">Grave</t>
  </si>
  <si>
    <t xml:space="preserve">Erupcao cutanea</t>
  </si>
  <si>
    <t xml:space="preserve">Erupcao espalhou pelas costas, febre baixa.</t>
  </si>
  <si>
    <t xml:space="preserve">Resolvido</t>
  </si>
  <si>
    <t xml:space="preserve">Aplicativo</t>
  </si>
  <si>
    <t xml:space="preserve">Dra. Ana Souza</t>
  </si>
  <si>
    <t xml:space="preserve">Moderado</t>
  </si>
  <si>
    <t xml:space="preserve">Fadiga</t>
  </si>
  <si>
    <t xml:space="preserve">Cansaco acima do habitual apos o ciclo, melhorou com repouso.</t>
  </si>
  <si>
    <t xml:space="preserve">Enf. Marina Costa</t>
  </si>
  <si>
    <t xml:space="preserve">Leve</t>
  </si>
  <si>
    <t xml:space="preserve">Prurido</t>
  </si>
  <si>
    <t xml:space="preserve">Coceira leve nos bracos, sem lesao aparente.</t>
  </si>
  <si>
    <t xml:space="preserve">Nausea</t>
  </si>
  <si>
    <t xml:space="preserve">Enjoo matinal apos a aplicacao, aceitou alimentacao leve.</t>
  </si>
  <si>
    <t xml:space="preserve">Em analise</t>
  </si>
  <si>
    <t xml:space="preserve">Chat de suporte</t>
  </si>
  <si>
    <t xml:space="preserve">Dr. Rafael Tavares</t>
  </si>
  <si>
    <t xml:space="preserve">Dispneia</t>
  </si>
  <si>
    <t xml:space="preserve">Falta de ar ao subir escadas, procurou atendimento.</t>
  </si>
  <si>
    <t xml:space="preserve">Cefaleia</t>
  </si>
  <si>
    <t xml:space="preserve">Dor de cabeca leve no fim do dia, sem medicacao.</t>
  </si>
  <si>
    <t xml:space="preserve">Pendente</t>
  </si>
  <si>
    <t xml:space="preserve">TOTAL</t>
  </si>
  <si>
    <t xml:space="preserve">A coluna de tempo fica vazia enquanto o registro nao recebe tratativa. A media considera apenas os ja atendidos.</t>
  </si>
  <si>
    <t xml:space="preserve">Data do prontuario</t>
  </si>
  <si>
    <t xml:space="preserve">Profissional</t>
  </si>
  <si>
    <t xml:space="preserve">Perfil</t>
  </si>
  <si>
    <t xml:space="preserve">Anotacao</t>
  </si>
  <si>
    <t xml:space="preserve">Dra. Beatriz Camargo</t>
  </si>
  <si>
    <t xml:space="preserve">Medico(a)</t>
  </si>
  <si>
    <t xml:space="preserve">exame teste</t>
  </si>
  <si>
    <t xml:space="preserve">Avaliacao de resposta ao 2o ciclo. Lesao com reducao parcial.</t>
  </si>
  <si>
    <t xml:space="preserve">Inicio do acompanhamento. Solicitados exames de base.</t>
  </si>
  <si>
    <t xml:space="preserve">Prontuarios sao cadastrados pela equipe clinica, nao pelo paciente. Ordenados do mais recente para o mais antigo.</t>
  </si>
  <si>
    <t xml:space="preserve">Acessos e engajamento no aplicativo</t>
  </si>
  <si>
    <t xml:space="preserve">Como o paciente vem utilizando o app e quais conteudos consumiu.</t>
  </si>
  <si>
    <t xml:space="preserve">ULTIMOS ACESSOS</t>
  </si>
  <si>
    <t xml:space="preserve">#</t>
  </si>
  <si>
    <t xml:space="preserve">Data e hora do acesso</t>
  </si>
  <si>
    <t xml:space="preserve">Dias desde o acesso</t>
  </si>
  <si>
    <t xml:space="preserve">VIDEOS ASSISTIDOS</t>
  </si>
  <si>
    <t xml:space="preserve">Titulo do video</t>
  </si>
  <si>
    <t xml:space="preserve">Duracao</t>
  </si>
  <si>
    <t xml:space="preserve">Assistido em</t>
  </si>
  <si>
    <t xml:space="preserve">O que e Imunoterapia?</t>
  </si>
  <si>
    <t xml:space="preserve">05:12</t>
  </si>
  <si>
    <t xml:space="preserve">Como funciona o tratamento</t>
  </si>
  <si>
    <t xml:space="preserve">06:48</t>
  </si>
  <si>
    <t xml:space="preserve">Cuidados durante a terapia</t>
  </si>
  <si>
    <t xml:space="preserve">04:30</t>
  </si>
  <si>
    <t xml:space="preserve">CONTEUDOS VISUALIZADOS</t>
  </si>
  <si>
    <t xml:space="preserve">Titulo do conteudo</t>
  </si>
  <si>
    <t xml:space="preserve">Categoria</t>
  </si>
  <si>
    <t xml:space="preserve">Lido em</t>
  </si>
  <si>
    <t xml:space="preserve">Vamos entender o que e o cancer?</t>
  </si>
  <si>
    <t xml:space="preserve">Basico</t>
  </si>
  <si>
    <t xml:space="preserve">Por que o cancer acontece?</t>
  </si>
  <si>
    <t xml:space="preserve">Tratamento do cancer</t>
  </si>
  <si>
    <t xml:space="preserve">Metricas de uso vem do modulo de analytics do aplicativo, nao da base clinica.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</si>
</sst>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\ hh:mm"/>
    <numFmt numFmtId="167" formatCode="dd/mm/yyyy"/>
    <numFmt numFmtId="168" formatCode="0.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3B75"/>
      <name val="Arial"/>
      <family val="0"/>
      <charset val="1"/>
    </font>
    <font>
      <i val="true"/>
      <sz val="10"/>
      <color rgb="FF66708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0B3B75"/>
      <name val="Arial"/>
      <family val="0"/>
      <charset val="1"/>
    </font>
    <font>
      <sz val="10"/>
      <name val="Arial"/>
      <family val="0"/>
      <charset val="1"/>
    </font>
    <font>
      <b val="true"/>
      <sz val="20"/>
      <color rgb="FF0B3B75"/>
      <name val="Arial"/>
      <family val="0"/>
      <charset val="1"/>
    </font>
    <font>
      <b val="true"/>
      <sz val="13"/>
      <color rgb="FF0B3B75"/>
      <name val="Arial"/>
      <family val="0"/>
      <charset val="1"/>
    </font>
    <font>
      <i val="true"/>
      <sz val="8"/>
      <color rgb="FF98A2B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98A2B3"/>
      <name val="Arial"/>
      <family val="0"/>
      <charset val="1"/>
    </font>
    <font>
      <b val="true"/>
      <sz val="10"/>
      <color rgb="FF15803D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sz val="10"/>
      <color rgb="FF15803D"/>
      <name val="Arial"/>
      <family val="0"/>
      <charset val="1"/>
    </font>
    <font>
      <b val="true"/>
      <sz val="10"/>
      <color rgb="FF8A6100"/>
      <name val="Arial"/>
      <family val="0"/>
      <charset val="1"/>
    </font>
    <font>
      <sz val="10"/>
      <color rgb="FF1B4F9C"/>
      <name val="Arial"/>
      <family val="0"/>
      <charset val="1"/>
    </font>
    <font>
      <sz val="10"/>
      <color rgb="FF9A5B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E8F0FB"/>
        <bgColor rgb="FFEAF1FD"/>
      </patternFill>
    </fill>
    <fill>
      <patternFill patternType="solid">
        <fgColor rgb="FFF5F7FA"/>
        <bgColor rgb="FFEAF1FD"/>
      </patternFill>
    </fill>
    <fill>
      <patternFill patternType="solid">
        <fgColor rgb="FF0B3B75"/>
        <bgColor rgb="FF1B4F9C"/>
      </patternFill>
    </fill>
    <fill>
      <patternFill patternType="solid">
        <fgColor rgb="FFFDE5E5"/>
        <bgColor rgb="FFFFF1E0"/>
      </patternFill>
    </fill>
    <fill>
      <patternFill patternType="solid">
        <fgColor rgb="FFE6F6EC"/>
        <bgColor rgb="FFE3F6EC"/>
      </patternFill>
    </fill>
    <fill>
      <patternFill patternType="solid">
        <fgColor rgb="FFFFF4D6"/>
        <bgColor rgb="FFFFF1E0"/>
      </patternFill>
    </fill>
    <fill>
      <patternFill patternType="solid">
        <fgColor rgb="FFE3F6EC"/>
        <bgColor rgb="FFE6F6EC"/>
      </patternFill>
    </fill>
    <fill>
      <patternFill patternType="solid">
        <fgColor rgb="FFEAF1FD"/>
        <bgColor rgb="FFE8F0FB"/>
      </patternFill>
    </fill>
    <fill>
      <patternFill patternType="solid">
        <fgColor rgb="FFFFF1E0"/>
        <bgColor rgb="FFFFF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0B3B7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3F6EC"/>
          <bgColor rgb="FF000000"/>
        </patternFill>
      </fill>
    </dxf>
    <dxf>
      <fill>
        <patternFill patternType="solid">
          <fgColor rgb="FFFDE5E5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ill>
        <patternFill patternType="solid">
          <fgColor rgb="FF8A6100"/>
          <bgColor rgb="FF000000"/>
        </patternFill>
      </fill>
    </dxf>
    <dxf>
      <fill>
        <patternFill patternType="solid">
          <fgColor rgb="FFB42318"/>
          <bgColor rgb="FF000000"/>
        </patternFill>
      </fill>
    </dxf>
    <dxf>
      <fill>
        <patternFill patternType="solid">
          <fgColor rgb="FFE6F6EC"/>
          <bgColor rgb="FF000000"/>
        </patternFill>
      </fill>
    </dxf>
    <dxf>
      <fill>
        <patternFill patternType="solid">
          <fgColor rgb="FFEAF1FD"/>
          <bgColor rgb="FF000000"/>
        </patternFill>
      </fill>
    </dxf>
    <dxf>
      <fill>
        <patternFill patternType="solid">
          <fgColor rgb="FFFFF1E0"/>
          <bgColor rgb="FF000000"/>
        </patternFill>
      </fill>
    </dxf>
    <dxf>
      <fill>
        <patternFill patternType="solid">
          <fgColor rgb="FF1B4F9C"/>
          <bgColor rgb="FF000000"/>
        </patternFill>
      </fill>
    </dxf>
    <dxf>
      <fill>
        <patternFill patternType="solid">
          <fgColor rgb="FF9A5B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A6100"/>
      <rgbColor rgb="FF800080"/>
      <rgbColor rgb="FF008080"/>
      <rgbColor rgb="FFEAF1FD"/>
      <rgbColor rgb="FF808080"/>
      <rgbColor rgb="FF9999FF"/>
      <rgbColor rgb="FF9A5B00"/>
      <rgbColor rgb="FFFFF4D6"/>
      <rgbColor rgb="FFE3F6EC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F6EC"/>
      <rgbColor rgb="FFE8F0FB"/>
      <rgbColor rgb="FFFFF1E0"/>
      <rgbColor rgb="FFF5F7FA"/>
      <rgbColor rgb="FFFF99CC"/>
      <rgbColor rgb="FFCC99FF"/>
      <rgbColor rgb="FFFDE5E5"/>
      <rgbColor rgb="FF3366FF"/>
      <rgbColor rgb="FF33CCCC"/>
      <rgbColor rgb="FF99CC00"/>
      <rgbColor rgb="FFFFCC00"/>
      <rgbColor rgb="FFFF9900"/>
      <rgbColor rgb="FFFF6600"/>
      <rgbColor rgb="FF667085"/>
      <rgbColor rgb="FF98A2B3"/>
      <rgbColor rgb="FF0B3B75"/>
      <rgbColor rgb="FF339966"/>
      <rgbColor rgb="FF003300"/>
      <rgbColor rgb="FF333300"/>
      <rgbColor rgb="FFB42318"/>
      <rgbColor rgb="FF993366"/>
      <rgbColor rgb="FF1B4F9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2"/>
    <col collapsed="false" customWidth="true" hidden="false" outlineLevel="0" max="3" min="3" style="0" width="22"/>
    <col collapsed="false" customWidth="true" hidden="false" outlineLevel="0" max="7" min="4" style="0" width="1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s">
        <v>7</v>
      </c>
    </row>
    <row r="8" customFormat="false" ht="15" hidden="false" customHeight="false" outlineLevel="0" collapsed="false">
      <c r="B8" s="3" t="s">
        <v>8</v>
      </c>
      <c r="C8" s="4" t="s">
        <v>9</v>
      </c>
    </row>
    <row r="9" customFormat="false" ht="1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4" t="s">
        <v>13</v>
      </c>
    </row>
    <row r="11" customFormat="false" ht="15" hidden="false" customHeight="false" outlineLevel="0" collapsed="false">
      <c r="B11" s="3" t="s">
        <v>14</v>
      </c>
      <c r="C11" s="4" t="s">
        <v>15</v>
      </c>
    </row>
    <row r="12" customFormat="false" ht="15" hidden="false" customHeight="false" outlineLevel="0" collapsed="false">
      <c r="B12" s="3" t="s">
        <v>16</v>
      </c>
      <c r="C12" s="4" t="s">
        <v>17</v>
      </c>
    </row>
    <row r="13" customFormat="false" ht="15" hidden="false" customHeight="false" outlineLevel="0" collapsed="false">
      <c r="B13" s="3" t="s">
        <v>18</v>
      </c>
      <c r="C13" s="4" t="s">
        <v>19</v>
      </c>
    </row>
    <row r="15" customFormat="false" ht="15" hidden="false" customHeight="false" outlineLevel="0" collapsed="false">
      <c r="B15" s="5" t="s">
        <v>20</v>
      </c>
      <c r="C15" s="6"/>
      <c r="D15" s="6"/>
      <c r="E15" s="6"/>
      <c r="F15" s="6"/>
      <c r="G15" s="6"/>
    </row>
    <row r="17" customFormat="false" ht="24" hidden="false" customHeight="true" outlineLevel="0" collapsed="false">
      <c r="B17" s="7" t="s">
        <v>21</v>
      </c>
      <c r="C17" s="8" t="n">
        <f aca="false">COUNTA(Registros!$A$2:$A$7)</f>
        <v>6</v>
      </c>
      <c r="D17" s="9"/>
      <c r="E17" s="9"/>
    </row>
    <row r="18" customFormat="false" ht="24" hidden="false" customHeight="true" outlineLevel="0" collapsed="false">
      <c r="B18" s="7" t="s">
        <v>22</v>
      </c>
      <c r="C18" s="8" t="n">
        <f aca="false">COUNTIF(Registros!$B$2:$B$7,"Grave")</f>
        <v>2</v>
      </c>
      <c r="D18" s="9"/>
      <c r="E18" s="9"/>
    </row>
    <row r="19" customFormat="false" ht="24" hidden="false" customHeight="true" outlineLevel="0" collapsed="false">
      <c r="B19" s="7" t="s">
        <v>23</v>
      </c>
      <c r="C19" s="8" t="n">
        <f aca="false">COUNTIF(Registros!$B$2:$B$7,"Moderado")</f>
        <v>2</v>
      </c>
      <c r="D19" s="9"/>
      <c r="E19" s="9"/>
    </row>
    <row r="20" customFormat="false" ht="24" hidden="false" customHeight="true" outlineLevel="0" collapsed="false">
      <c r="B20" s="7" t="s">
        <v>24</v>
      </c>
      <c r="C20" s="8" t="n">
        <f aca="false">COUNTIF(Registros!$B$2:$B$7,"Leve")</f>
        <v>2</v>
      </c>
      <c r="D20" s="9"/>
      <c r="E20" s="9"/>
    </row>
    <row r="21" customFormat="false" ht="24" hidden="false" customHeight="true" outlineLevel="0" collapsed="false">
      <c r="B21" s="7" t="s">
        <v>25</v>
      </c>
      <c r="C21" s="8" t="n">
        <f aca="false">COUNTIF(Registros!$E$2:$E$7,"Pendente")</f>
        <v>1</v>
      </c>
      <c r="D21" s="9"/>
      <c r="E21" s="9"/>
    </row>
    <row r="22" customFormat="false" ht="24" hidden="false" customHeight="true" outlineLevel="0" collapsed="false">
      <c r="B22" s="7" t="s">
        <v>26</v>
      </c>
      <c r="C22" s="10" t="n">
        <f aca="false">MAX(Registros!$A$2:$A$7)</f>
        <v>46227.7534722222</v>
      </c>
      <c r="D22" s="9"/>
      <c r="E22" s="9"/>
    </row>
    <row r="23" customFormat="false" ht="24" hidden="false" customHeight="true" outlineLevel="0" collapsed="false">
      <c r="B23" s="7" t="s">
        <v>27</v>
      </c>
      <c r="C23" s="8" t="n">
        <f aca="false">COUNTA(Prontuario!$A$2:$A$4)</f>
        <v>3</v>
      </c>
      <c r="D23" s="9"/>
      <c r="E23" s="9"/>
    </row>
    <row r="24" customFormat="false" ht="24" hidden="false" customHeight="true" outlineLevel="0" collapsed="false">
      <c r="B24" s="7" t="s">
        <v>28</v>
      </c>
      <c r="C24" s="8" t="n">
        <f aca="false">COUNTA('Acessos e Engajamento'!$C$6:$C$10)</f>
        <v>5</v>
      </c>
      <c r="D24" s="9"/>
      <c r="E24" s="9"/>
    </row>
    <row r="25" customFormat="false" ht="24" hidden="false" customHeight="true" outlineLevel="0" collapsed="false">
      <c r="B25" s="7" t="s">
        <v>29</v>
      </c>
      <c r="C25" s="10" t="n">
        <f aca="false">MAX('Acessos e Engajamento'!$C$6:$C$10)</f>
        <v>46222.3625</v>
      </c>
      <c r="D25" s="9"/>
      <c r="E25" s="9"/>
    </row>
    <row r="26" customFormat="false" ht="24" hidden="false" customHeight="true" outlineLevel="0" collapsed="false">
      <c r="B26" s="7" t="s">
        <v>30</v>
      </c>
      <c r="C26" s="8" t="n">
        <f aca="false">COUNTA('Acessos e Engajamento'!$B$15:$B$17)</f>
        <v>3</v>
      </c>
      <c r="D26" s="9"/>
      <c r="E26" s="9"/>
    </row>
    <row r="27" customFormat="false" ht="24" hidden="false" customHeight="true" outlineLevel="0" collapsed="false">
      <c r="B27" s="7" t="s">
        <v>31</v>
      </c>
      <c r="C27" s="8" t="n">
        <f aca="false">COUNTA('Acessos e Engajamento'!$B$22:$B$24)</f>
        <v>3</v>
      </c>
      <c r="D27" s="9"/>
      <c r="E27" s="9"/>
    </row>
    <row r="28" customFormat="false" ht="24" hidden="false" customHeight="true" outlineLevel="0" collapsed="false">
      <c r="B28" s="7" t="s">
        <v>32</v>
      </c>
      <c r="C28" s="8" t="n">
        <f aca="false">ROUND((DATE(2026,7,29)-'Dados do Paciente'!$C$21)/30.44,0)</f>
        <v>17</v>
      </c>
      <c r="D28" s="9"/>
      <c r="E28" s="9"/>
    </row>
    <row r="31" customFormat="false" ht="15" hidden="false" customHeight="false" outlineLevel="0" collapsed="false">
      <c r="B31" s="11" t="s">
        <v>33</v>
      </c>
    </row>
    <row r="32" customFormat="false" ht="15" hidden="false" customHeight="false" outlineLevel="0" collapsed="false">
      <c r="B32" s="12" t="s">
        <v>34</v>
      </c>
      <c r="C32" s="12"/>
      <c r="D32" s="12"/>
      <c r="E32" s="12"/>
      <c r="F32" s="12"/>
      <c r="G32" s="12"/>
    </row>
    <row r="33" customFormat="false" ht="15" hidden="false" customHeight="false" outlineLevel="0" collapsed="false">
      <c r="B33" s="12" t="s">
        <v>35</v>
      </c>
      <c r="C33" s="12"/>
      <c r="D33" s="12"/>
      <c r="E33" s="12"/>
      <c r="F33" s="12"/>
      <c r="G33" s="12"/>
    </row>
    <row r="34" customFormat="false" ht="15" hidden="false" customHeight="false" outlineLevel="0" collapsed="false">
      <c r="B34" s="12" t="s">
        <v>36</v>
      </c>
      <c r="C34" s="12"/>
      <c r="D34" s="12"/>
      <c r="E34" s="12"/>
      <c r="F34" s="12"/>
      <c r="G34" s="12"/>
    </row>
    <row r="35" customFormat="false" ht="15" hidden="false" customHeight="false" outlineLevel="0" collapsed="false">
      <c r="B35" s="12" t="s">
        <v>37</v>
      </c>
      <c r="C35" s="12"/>
      <c r="D35" s="12"/>
      <c r="E35" s="12"/>
      <c r="F35" s="12"/>
      <c r="G35" s="12"/>
    </row>
    <row r="36" customFormat="false" ht="15" hidden="false" customHeight="false" outlineLevel="0" collapsed="false">
      <c r="B36" s="12" t="s">
        <v>38</v>
      </c>
      <c r="C36" s="12"/>
      <c r="D36" s="12"/>
      <c r="E36" s="12"/>
      <c r="F36" s="12"/>
      <c r="G36" s="12"/>
    </row>
    <row r="37" customFormat="false" ht="15" hidden="false" customHeight="false" outlineLevel="0" collapsed="false">
      <c r="B37" s="12" t="s">
        <v>39</v>
      </c>
      <c r="C37" s="12"/>
      <c r="D37" s="12"/>
      <c r="E37" s="12"/>
      <c r="F37" s="12"/>
      <c r="G37" s="12"/>
    </row>
  </sheetData>
  <mergeCells count="6">
    <mergeCell ref="B32:G32"/>
    <mergeCell ref="B33:G33"/>
    <mergeCell ref="B34:G34"/>
    <mergeCell ref="B35:G35"/>
    <mergeCell ref="B36:G36"/>
    <mergeCell ref="B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44"/>
    <col collapsed="false" customWidth="true" hidden="false" outlineLevel="0" max="5" min="4" style="0" width="18"/>
  </cols>
  <sheetData>
    <row r="2" customFormat="false" ht="19.7" hidden="false" customHeight="false" outlineLevel="0" collapsed="false">
      <c r="B2" s="1" t="s">
        <v>40</v>
      </c>
    </row>
    <row r="3" customFormat="false" ht="15" hidden="false" customHeight="false" outlineLevel="0" collapsed="false">
      <c r="B3" s="2" t="s">
        <v>41</v>
      </c>
    </row>
    <row r="5" customFormat="false" ht="15" hidden="false" customHeight="false" outlineLevel="0" collapsed="false">
      <c r="B5" s="5" t="s">
        <v>42</v>
      </c>
      <c r="C5" s="6"/>
      <c r="D5" s="6"/>
      <c r="E5" s="6"/>
    </row>
    <row r="6" customFormat="false" ht="15" hidden="false" customHeight="false" outlineLevel="0" collapsed="false">
      <c r="B6" s="13" t="s">
        <v>2</v>
      </c>
      <c r="C6" s="14" t="s">
        <v>3</v>
      </c>
    </row>
    <row r="7" customFormat="false" ht="15" hidden="false" customHeight="false" outlineLevel="0" collapsed="false">
      <c r="B7" s="13" t="s">
        <v>43</v>
      </c>
      <c r="C7" s="14" t="s">
        <v>5</v>
      </c>
    </row>
    <row r="8" customFormat="false" ht="15" hidden="false" customHeight="false" outlineLevel="0" collapsed="false">
      <c r="B8" s="13" t="s">
        <v>44</v>
      </c>
      <c r="C8" s="15" t="n">
        <v>28622</v>
      </c>
    </row>
    <row r="9" customFormat="false" ht="15" hidden="false" customHeight="false" outlineLevel="0" collapsed="false">
      <c r="B9" s="13" t="s">
        <v>45</v>
      </c>
      <c r="C9" s="16" t="n">
        <f aca="false">ROUNDDOWN((DATE(2026,7,29)-$C$8)/365.25,0)</f>
        <v>48</v>
      </c>
    </row>
    <row r="10" customFormat="false" ht="15" hidden="false" customHeight="false" outlineLevel="0" collapsed="false">
      <c r="B10" s="13" t="s">
        <v>46</v>
      </c>
      <c r="C10" s="14" t="s">
        <v>47</v>
      </c>
    </row>
    <row r="11" customFormat="false" ht="15" hidden="false" customHeight="false" outlineLevel="0" collapsed="false">
      <c r="B11" s="13" t="s">
        <v>48</v>
      </c>
      <c r="C11" s="14" t="s">
        <v>49</v>
      </c>
    </row>
    <row r="12" customFormat="false" ht="15" hidden="false" customHeight="false" outlineLevel="0" collapsed="false">
      <c r="B12" s="13" t="s">
        <v>50</v>
      </c>
      <c r="C12" s="14" t="s">
        <v>51</v>
      </c>
    </row>
    <row r="14" customFormat="false" ht="15" hidden="false" customHeight="false" outlineLevel="0" collapsed="false">
      <c r="B14" s="5" t="s">
        <v>52</v>
      </c>
      <c r="C14" s="6"/>
      <c r="D14" s="6"/>
      <c r="E14" s="6"/>
    </row>
    <row r="15" customFormat="false" ht="15" hidden="false" customHeight="false" outlineLevel="0" collapsed="false">
      <c r="B15" s="13" t="s">
        <v>53</v>
      </c>
      <c r="C15" s="14" t="s">
        <v>54</v>
      </c>
    </row>
    <row r="16" customFormat="false" ht="15" hidden="false" customHeight="false" outlineLevel="0" collapsed="false">
      <c r="B16" s="13" t="s">
        <v>55</v>
      </c>
      <c r="C16" s="14" t="s">
        <v>56</v>
      </c>
    </row>
    <row r="18" customFormat="false" ht="15" hidden="false" customHeight="false" outlineLevel="0" collapsed="false">
      <c r="B18" s="5" t="s">
        <v>57</v>
      </c>
      <c r="C18" s="6"/>
      <c r="D18" s="6"/>
      <c r="E18" s="6"/>
    </row>
    <row r="19" customFormat="false" ht="15" hidden="false" customHeight="false" outlineLevel="0" collapsed="false">
      <c r="B19" s="13" t="s">
        <v>58</v>
      </c>
      <c r="C19" s="14" t="s">
        <v>59</v>
      </c>
    </row>
    <row r="20" customFormat="false" ht="15" hidden="false" customHeight="false" outlineLevel="0" collapsed="false">
      <c r="B20" s="13" t="s">
        <v>60</v>
      </c>
      <c r="C20" s="14" t="s">
        <v>61</v>
      </c>
    </row>
    <row r="21" customFormat="false" ht="15" hidden="false" customHeight="false" outlineLevel="0" collapsed="false">
      <c r="B21" s="13" t="s">
        <v>62</v>
      </c>
      <c r="C21" s="15" t="n">
        <v>45726</v>
      </c>
    </row>
    <row r="22" customFormat="false" ht="15" hidden="false" customHeight="false" outlineLevel="0" collapsed="false">
      <c r="B22" s="13" t="s">
        <v>63</v>
      </c>
      <c r="C22" s="16" t="n">
        <f aca="false">ROUND((DATE(2026,7,29)-$C$21)/30.44,0)</f>
        <v>17</v>
      </c>
    </row>
    <row r="24" customFormat="false" ht="15" hidden="false" customHeight="false" outlineLevel="0" collapsed="false">
      <c r="B24" s="5" t="s">
        <v>64</v>
      </c>
      <c r="C24" s="6"/>
      <c r="D24" s="6"/>
      <c r="E24" s="6"/>
    </row>
    <row r="25" customFormat="false" ht="15" hidden="false" customHeight="false" outlineLevel="0" collapsed="false">
      <c r="B25" s="17" t="s">
        <v>65</v>
      </c>
      <c r="C25" s="17" t="s">
        <v>66</v>
      </c>
      <c r="D25" s="17" t="s">
        <v>67</v>
      </c>
    </row>
    <row r="26" customFormat="false" ht="15" hidden="false" customHeight="false" outlineLevel="0" collapsed="false">
      <c r="B26" s="16" t="s">
        <v>68</v>
      </c>
      <c r="C26" s="16" t="s">
        <v>69</v>
      </c>
      <c r="D26" s="18" t="s">
        <v>19</v>
      </c>
    </row>
    <row r="27" customFormat="false" ht="15" hidden="false" customHeight="false" outlineLevel="0" collapsed="false">
      <c r="B27" s="16" t="s">
        <v>68</v>
      </c>
      <c r="C27" s="16" t="s">
        <v>70</v>
      </c>
      <c r="D27" s="19" t="s">
        <v>71</v>
      </c>
    </row>
    <row r="28" customFormat="false" ht="15" hidden="false" customHeight="false" outlineLevel="0" collapsed="false">
      <c r="B28" s="16" t="s">
        <v>72</v>
      </c>
      <c r="C28" s="16" t="s">
        <v>69</v>
      </c>
      <c r="D28" s="18" t="s">
        <v>19</v>
      </c>
    </row>
    <row r="29" customFormat="false" ht="15" hidden="false" customHeight="false" outlineLevel="0" collapsed="false">
      <c r="B29" s="16" t="s">
        <v>72</v>
      </c>
      <c r="C29" s="16" t="s">
        <v>70</v>
      </c>
      <c r="D29" s="18" t="s">
        <v>19</v>
      </c>
    </row>
    <row r="30" customFormat="false" ht="15" hidden="false" customHeight="false" outlineLevel="0" collapsed="false">
      <c r="B30" s="16" t="s">
        <v>73</v>
      </c>
      <c r="C30" s="16" t="s">
        <v>74</v>
      </c>
      <c r="D30" s="19" t="s">
        <v>71</v>
      </c>
    </row>
    <row r="32" customFormat="false" ht="15" hidden="false" customHeight="false" outlineLevel="0" collapsed="false">
      <c r="B32" s="5" t="s">
        <v>75</v>
      </c>
      <c r="C32" s="6"/>
      <c r="D32" s="6"/>
      <c r="E32" s="6"/>
    </row>
    <row r="33" customFormat="false" ht="15" hidden="false" customHeight="false" outlineLevel="0" collapsed="false">
      <c r="B33" s="13" t="s">
        <v>76</v>
      </c>
      <c r="C33" s="20" t="s">
        <v>71</v>
      </c>
    </row>
    <row r="34" customFormat="false" ht="15" hidden="false" customHeight="false" outlineLevel="0" collapsed="false">
      <c r="B34" s="13" t="s">
        <v>77</v>
      </c>
      <c r="C34" s="14" t="s">
        <v>78</v>
      </c>
    </row>
    <row r="36" customFormat="false" ht="15" hidden="false" customHeight="false" outlineLevel="0" collapsed="false">
      <c r="B36" s="5" t="s">
        <v>79</v>
      </c>
      <c r="C36" s="6"/>
      <c r="D36" s="6"/>
      <c r="E36" s="6"/>
    </row>
    <row r="37" customFormat="false" ht="15" hidden="false" customHeight="false" outlineLevel="0" collapsed="false">
      <c r="B37" s="13" t="s">
        <v>80</v>
      </c>
      <c r="C37" s="14" t="s">
        <v>81</v>
      </c>
    </row>
    <row r="38" customFormat="false" ht="15" hidden="false" customHeight="false" outlineLevel="0" collapsed="false">
      <c r="B38" s="13" t="s">
        <v>82</v>
      </c>
      <c r="C38" s="14" t="s">
        <v>83</v>
      </c>
    </row>
    <row r="39" customFormat="false" ht="15" hidden="false" customHeight="false" outlineLevel="0" collapsed="false">
      <c r="B39" s="13" t="s">
        <v>84</v>
      </c>
      <c r="C39" s="14" t="s">
        <v>85</v>
      </c>
    </row>
    <row r="40" customFormat="false" ht="15" hidden="false" customHeight="false" outlineLevel="0" collapsed="false">
      <c r="B40" s="13" t="s">
        <v>86</v>
      </c>
      <c r="C40" s="14" t="s">
        <v>87</v>
      </c>
    </row>
    <row r="41" customFormat="false" ht="15" hidden="false" customHeight="false" outlineLevel="0" collapsed="false">
      <c r="B41" s="13" t="s">
        <v>88</v>
      </c>
      <c r="C41" s="14" t="s">
        <v>89</v>
      </c>
    </row>
    <row r="43" customFormat="false" ht="15" hidden="false" customHeight="false" outlineLevel="0" collapsed="false">
      <c r="B43" s="21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5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20"/>
    <col collapsed="false" customWidth="true" hidden="false" outlineLevel="0" max="8" min="8" style="0" width="19"/>
    <col collapsed="false" customWidth="true" hidden="false" outlineLevel="0" max="9" min="9" style="0" width="15"/>
  </cols>
  <sheetData>
    <row r="1" customFormat="false" ht="27.75" hidden="false" customHeight="true" outlineLevel="0" collapsed="false">
      <c r="A1" s="22" t="s">
        <v>91</v>
      </c>
      <c r="B1" s="22" t="s">
        <v>92</v>
      </c>
      <c r="C1" s="22" t="s">
        <v>93</v>
      </c>
      <c r="D1" s="22" t="s">
        <v>94</v>
      </c>
      <c r="E1" s="22" t="s">
        <v>95</v>
      </c>
      <c r="F1" s="22" t="s">
        <v>96</v>
      </c>
      <c r="G1" s="22" t="s">
        <v>97</v>
      </c>
      <c r="H1" s="22" t="s">
        <v>98</v>
      </c>
      <c r="I1" s="22" t="s">
        <v>99</v>
      </c>
    </row>
    <row r="2" customFormat="false" ht="15" hidden="false" customHeight="false" outlineLevel="0" collapsed="false">
      <c r="A2" s="23" t="n">
        <v>46190.3611111111</v>
      </c>
      <c r="B2" s="24" t="s">
        <v>100</v>
      </c>
      <c r="C2" s="16" t="s">
        <v>101</v>
      </c>
      <c r="D2" s="16" t="s">
        <v>102</v>
      </c>
      <c r="E2" s="25" t="s">
        <v>103</v>
      </c>
      <c r="F2" s="26" t="s">
        <v>104</v>
      </c>
      <c r="G2" s="16" t="s">
        <v>105</v>
      </c>
      <c r="H2" s="23" t="n">
        <v>46190.4652777778</v>
      </c>
      <c r="I2" s="27" t="n">
        <f aca="false">IF(H2="","",ROUND((H2-A2)*24,1))</f>
        <v>2.5</v>
      </c>
    </row>
    <row r="3" customFormat="false" ht="15" hidden="false" customHeight="false" outlineLevel="0" collapsed="false">
      <c r="A3" s="23" t="n">
        <v>46195.8020833333</v>
      </c>
      <c r="B3" s="28" t="s">
        <v>106</v>
      </c>
      <c r="C3" s="16" t="s">
        <v>107</v>
      </c>
      <c r="D3" s="16" t="s">
        <v>108</v>
      </c>
      <c r="E3" s="25" t="s">
        <v>103</v>
      </c>
      <c r="F3" s="26" t="s">
        <v>104</v>
      </c>
      <c r="G3" s="16" t="s">
        <v>109</v>
      </c>
      <c r="H3" s="23" t="n">
        <v>46196.375</v>
      </c>
      <c r="I3" s="27" t="n">
        <f aca="false">IF(H3="","",ROUND((H3-A3)*24,1))</f>
        <v>13.8</v>
      </c>
    </row>
    <row r="4" customFormat="false" ht="15" hidden="false" customHeight="false" outlineLevel="0" collapsed="false">
      <c r="A4" s="23" t="n">
        <v>46204.8958333333</v>
      </c>
      <c r="B4" s="29" t="s">
        <v>110</v>
      </c>
      <c r="C4" s="16" t="s">
        <v>111</v>
      </c>
      <c r="D4" s="16" t="s">
        <v>112</v>
      </c>
      <c r="E4" s="25" t="s">
        <v>103</v>
      </c>
      <c r="F4" s="26" t="s">
        <v>104</v>
      </c>
      <c r="G4" s="16" t="s">
        <v>109</v>
      </c>
      <c r="H4" s="23" t="n">
        <v>46205.5972222222</v>
      </c>
      <c r="I4" s="27" t="n">
        <f aca="false">IF(H4="","",ROUND((H4-A4)*24,1))</f>
        <v>16.8</v>
      </c>
    </row>
    <row r="5" customFormat="false" ht="15" hidden="false" customHeight="false" outlineLevel="0" collapsed="false">
      <c r="A5" s="23" t="n">
        <v>46212.3263888889</v>
      </c>
      <c r="B5" s="28" t="s">
        <v>106</v>
      </c>
      <c r="C5" s="16" t="s">
        <v>113</v>
      </c>
      <c r="D5" s="16" t="s">
        <v>114</v>
      </c>
      <c r="E5" s="30" t="s">
        <v>115</v>
      </c>
      <c r="F5" s="26" t="s">
        <v>116</v>
      </c>
      <c r="G5" s="16" t="s">
        <v>117</v>
      </c>
      <c r="H5" s="23" t="n">
        <v>46212.6493055556</v>
      </c>
      <c r="I5" s="27" t="n">
        <f aca="false">IF(H5="","",ROUND((H5-A5)*24,1))</f>
        <v>7.8</v>
      </c>
    </row>
    <row r="6" customFormat="false" ht="15" hidden="false" customHeight="false" outlineLevel="0" collapsed="false">
      <c r="A6" s="23" t="n">
        <v>46219.9236111111</v>
      </c>
      <c r="B6" s="24" t="s">
        <v>100</v>
      </c>
      <c r="C6" s="16" t="s">
        <v>118</v>
      </c>
      <c r="D6" s="16" t="s">
        <v>119</v>
      </c>
      <c r="E6" s="25" t="s">
        <v>103</v>
      </c>
      <c r="F6" s="26" t="s">
        <v>48</v>
      </c>
      <c r="G6" s="16" t="s">
        <v>105</v>
      </c>
      <c r="H6" s="23" t="n">
        <v>46219.9756944445</v>
      </c>
      <c r="I6" s="27" t="n">
        <f aca="false">IF(H6="","",ROUND((H6-A6)*24,1))</f>
        <v>1.3</v>
      </c>
    </row>
    <row r="7" customFormat="false" ht="15" hidden="false" customHeight="false" outlineLevel="0" collapsed="false">
      <c r="A7" s="23" t="n">
        <v>46227.7534722222</v>
      </c>
      <c r="B7" s="29" t="s">
        <v>110</v>
      </c>
      <c r="C7" s="16" t="s">
        <v>120</v>
      </c>
      <c r="D7" s="16" t="s">
        <v>121</v>
      </c>
      <c r="E7" s="31" t="s">
        <v>122</v>
      </c>
      <c r="F7" s="26" t="s">
        <v>104</v>
      </c>
      <c r="G7" s="16"/>
      <c r="H7" s="23"/>
      <c r="I7" s="27" t="str">
        <f aca="false">IF(H7="","",ROUND((H7-A7)*24,1))</f>
        <v/>
      </c>
    </row>
    <row r="8" customFormat="false" ht="15" hidden="false" customHeight="false" outlineLevel="0" collapsed="false">
      <c r="A8" s="3" t="s">
        <v>123</v>
      </c>
      <c r="B8" s="32" t="n">
        <f aca="false">COUNTA(A2:A7)</f>
        <v>6</v>
      </c>
      <c r="I8" s="32" t="n">
        <f aca="false">IFERROR(ROUND(AVERAGE(I2:I7),1),0)</f>
        <v>8.4</v>
      </c>
    </row>
    <row r="10" customFormat="false" ht="15" hidden="false" customHeight="false" outlineLevel="0" collapsed="false">
      <c r="A10" s="21" t="s">
        <v>124</v>
      </c>
    </row>
  </sheetData>
  <autoFilter ref="A1:I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76"/>
  </cols>
  <sheetData>
    <row r="1" customFormat="false" ht="27.75" hidden="false" customHeight="true" outlineLevel="0" collapsed="false">
      <c r="A1" s="22" t="s">
        <v>125</v>
      </c>
      <c r="B1" s="22" t="s">
        <v>126</v>
      </c>
      <c r="C1" s="22" t="s">
        <v>127</v>
      </c>
      <c r="D1" s="22" t="s">
        <v>128</v>
      </c>
    </row>
    <row r="2" customFormat="false" ht="15" hidden="false" customHeight="false" outlineLevel="0" collapsed="false">
      <c r="A2" s="33" t="n">
        <v>46224</v>
      </c>
      <c r="B2" s="16" t="s">
        <v>129</v>
      </c>
      <c r="C2" s="26" t="s">
        <v>130</v>
      </c>
      <c r="D2" s="16" t="s">
        <v>131</v>
      </c>
    </row>
    <row r="3" customFormat="false" ht="15" hidden="false" customHeight="false" outlineLevel="0" collapsed="false">
      <c r="A3" s="33" t="n">
        <v>46154</v>
      </c>
      <c r="B3" s="16" t="s">
        <v>117</v>
      </c>
      <c r="C3" s="26" t="s">
        <v>130</v>
      </c>
      <c r="D3" s="16" t="s">
        <v>132</v>
      </c>
    </row>
    <row r="4" customFormat="false" ht="15" hidden="false" customHeight="false" outlineLevel="0" collapsed="false">
      <c r="A4" s="33" t="n">
        <v>46084</v>
      </c>
      <c r="B4" s="16" t="s">
        <v>129</v>
      </c>
      <c r="C4" s="26" t="s">
        <v>130</v>
      </c>
      <c r="D4" s="16" t="s">
        <v>133</v>
      </c>
    </row>
    <row r="6" customFormat="false" ht="15" hidden="false" customHeight="false" outlineLevel="0" collapsed="false">
      <c r="A6" s="21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6"/>
  </cols>
  <sheetData>
    <row r="2" customFormat="false" ht="19.7" hidden="false" customHeight="false" outlineLevel="0" collapsed="false">
      <c r="B2" s="1" t="s">
        <v>135</v>
      </c>
    </row>
    <row r="3" customFormat="false" ht="15" hidden="false" customHeight="false" outlineLevel="0" collapsed="false">
      <c r="B3" s="2" t="s">
        <v>136</v>
      </c>
    </row>
    <row r="4" customFormat="false" ht="15" hidden="false" customHeight="false" outlineLevel="0" collapsed="false">
      <c r="B4" s="5" t="s">
        <v>137</v>
      </c>
      <c r="C4" s="6"/>
      <c r="D4" s="6"/>
      <c r="E4" s="6"/>
    </row>
    <row r="5" customFormat="false" ht="15" hidden="false" customHeight="false" outlineLevel="0" collapsed="false">
      <c r="B5" s="17" t="s">
        <v>138</v>
      </c>
      <c r="C5" s="17" t="s">
        <v>139</v>
      </c>
      <c r="D5" s="17" t="s">
        <v>140</v>
      </c>
    </row>
    <row r="6" customFormat="false" ht="15" hidden="false" customHeight="false" outlineLevel="0" collapsed="false">
      <c r="B6" s="26" t="n">
        <v>1</v>
      </c>
      <c r="C6" s="23" t="n">
        <v>46222.3625</v>
      </c>
      <c r="D6" s="26" t="n">
        <f aca="false">ROUNDDOWN(DATE(2026,7,29)-$C6,0)</f>
        <v>9</v>
      </c>
    </row>
    <row r="7" customFormat="false" ht="15" hidden="false" customHeight="false" outlineLevel="0" collapsed="false">
      <c r="B7" s="26" t="n">
        <v>2</v>
      </c>
      <c r="C7" s="23" t="n">
        <v>46221.84375</v>
      </c>
      <c r="D7" s="26" t="n">
        <f aca="false">ROUNDDOWN(DATE(2026,7,29)-$C7,0)</f>
        <v>10</v>
      </c>
    </row>
    <row r="8" customFormat="false" ht="15" hidden="false" customHeight="false" outlineLevel="0" collapsed="false">
      <c r="B8" s="26" t="n">
        <v>3</v>
      </c>
      <c r="C8" s="23" t="n">
        <v>46220.2986111111</v>
      </c>
      <c r="D8" s="26" t="n">
        <f aca="false">ROUNDDOWN(DATE(2026,7,29)-$C8,0)</f>
        <v>11</v>
      </c>
    </row>
    <row r="9" customFormat="false" ht="15" hidden="false" customHeight="false" outlineLevel="0" collapsed="false">
      <c r="B9" s="26" t="n">
        <v>4</v>
      </c>
      <c r="C9" s="23" t="n">
        <v>46218.91875</v>
      </c>
      <c r="D9" s="26" t="n">
        <f aca="false">ROUNDDOWN(DATE(2026,7,29)-$C9,0)</f>
        <v>13</v>
      </c>
    </row>
    <row r="10" customFormat="false" ht="15" hidden="false" customHeight="false" outlineLevel="0" collapsed="false">
      <c r="B10" s="26" t="n">
        <v>5</v>
      </c>
      <c r="C10" s="23" t="n">
        <v>46217.3944444444</v>
      </c>
      <c r="D10" s="26" t="n">
        <f aca="false">ROUNDDOWN(DATE(2026,7,29)-$C10,0)</f>
        <v>14</v>
      </c>
    </row>
    <row r="13" customFormat="false" ht="15" hidden="false" customHeight="false" outlineLevel="0" collapsed="false">
      <c r="B13" s="5" t="s">
        <v>141</v>
      </c>
      <c r="C13" s="6"/>
      <c r="D13" s="6"/>
      <c r="E13" s="6"/>
    </row>
    <row r="14" customFormat="false" ht="15" hidden="false" customHeight="false" outlineLevel="0" collapsed="false">
      <c r="B14" s="17" t="s">
        <v>142</v>
      </c>
      <c r="C14" s="17" t="s">
        <v>143</v>
      </c>
      <c r="D14" s="17" t="s">
        <v>144</v>
      </c>
    </row>
    <row r="15" customFormat="false" ht="15" hidden="false" customHeight="false" outlineLevel="0" collapsed="false">
      <c r="B15" s="16" t="s">
        <v>145</v>
      </c>
      <c r="C15" s="26" t="s">
        <v>146</v>
      </c>
      <c r="D15" s="33" t="n">
        <v>46221</v>
      </c>
    </row>
    <row r="16" customFormat="false" ht="15" hidden="false" customHeight="false" outlineLevel="0" collapsed="false">
      <c r="B16" s="16" t="s">
        <v>147</v>
      </c>
      <c r="C16" s="26" t="s">
        <v>148</v>
      </c>
      <c r="D16" s="33" t="n">
        <v>46218</v>
      </c>
    </row>
    <row r="17" customFormat="false" ht="15" hidden="false" customHeight="false" outlineLevel="0" collapsed="false">
      <c r="B17" s="16" t="s">
        <v>149</v>
      </c>
      <c r="C17" s="26" t="s">
        <v>150</v>
      </c>
      <c r="D17" s="33" t="n">
        <v>46213</v>
      </c>
    </row>
    <row r="20" customFormat="false" ht="15" hidden="false" customHeight="false" outlineLevel="0" collapsed="false">
      <c r="B20" s="5" t="s">
        <v>151</v>
      </c>
      <c r="C20" s="6"/>
      <c r="D20" s="6"/>
      <c r="E20" s="6"/>
    </row>
    <row r="21" customFormat="false" ht="15" hidden="false" customHeight="false" outlineLevel="0" collapsed="false">
      <c r="B21" s="17" t="s">
        <v>152</v>
      </c>
      <c r="C21" s="17" t="s">
        <v>153</v>
      </c>
      <c r="D21" s="17" t="s">
        <v>154</v>
      </c>
    </row>
    <row r="22" customFormat="false" ht="15" hidden="false" customHeight="false" outlineLevel="0" collapsed="false">
      <c r="B22" s="16" t="s">
        <v>155</v>
      </c>
      <c r="C22" s="26" t="s">
        <v>156</v>
      </c>
      <c r="D22" s="33" t="n">
        <v>46222</v>
      </c>
    </row>
    <row r="23" customFormat="false" ht="15" hidden="false" customHeight="false" outlineLevel="0" collapsed="false">
      <c r="B23" s="16" t="s">
        <v>157</v>
      </c>
      <c r="C23" s="26" t="s">
        <v>156</v>
      </c>
      <c r="D23" s="33" t="n">
        <v>46219</v>
      </c>
    </row>
    <row r="24" customFormat="false" ht="15" hidden="false" customHeight="false" outlineLevel="0" collapsed="false">
      <c r="B24" s="16" t="s">
        <v>158</v>
      </c>
      <c r="C24" s="26" t="s">
        <v>65</v>
      </c>
      <c r="D24" s="33" t="n">
        <v>46214</v>
      </c>
    </row>
    <row r="27" customFormat="false" ht="15" hidden="false" customHeight="false" outlineLevel="0" collapsed="false">
      <c r="B27" s="21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2026-07-29T16:40:54Z</dcterms:created>
  <dc:creator>openpyxl</dc:creator>
  <dc:description/>
  <dc:language>en-US</dc:language>
  <cp:lastModifiedBy/>
  <dcterms:modified xsi:type="dcterms:W3CDTF">2026-07-29T16:40:54Z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